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xr:revisionPtr revIDLastSave="0" documentId="8_{46C264C1-CAEC-B54A-9FA1-35D42EA46732}" xr6:coauthVersionLast="47" xr6:coauthVersionMax="47" xr10:uidLastSave="{00000000-0000-0000-0000-000000000000}"/>
  <bookViews>
    <workbookView xWindow="240" yWindow="15" windowWidth="16095" windowHeight="9660" xr2:uid="{00000000-000D-0000-FFFF-FFFF00000000}"/>
  </bookViews>
  <sheets>
    <sheet name="Pencarian" sheetId="1" r:id="rId1"/>
    <sheet name="tekanan suhu AC" sheetId="2" r:id="rId2"/>
    <sheet name="pengujian circuit breaker" sheetId="3" r:id="rId3"/>
    <sheet name="penjumlahan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P15" i="1"/>
  <c r="J15" i="1"/>
  <c r="H15" i="1"/>
  <c r="F15" i="1"/>
  <c r="E15" i="1"/>
  <c r="D15" i="1"/>
  <c r="C15" i="1"/>
  <c r="R14" i="1"/>
  <c r="B14" i="1"/>
  <c r="R13" i="1"/>
  <c r="B13" i="1"/>
  <c r="R12" i="1"/>
  <c r="B12" i="1"/>
  <c r="R11" i="1"/>
  <c r="B11" i="1"/>
  <c r="R10" i="1"/>
  <c r="B10" i="1"/>
  <c r="R9" i="1"/>
  <c r="B9" i="1"/>
  <c r="R8" i="1"/>
  <c r="B8" i="1"/>
  <c r="R7" i="1"/>
  <c r="B7" i="1"/>
  <c r="R6" i="1"/>
  <c r="B6" i="1"/>
  <c r="R5" i="1"/>
  <c r="B5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A2" i="1"/>
</calcChain>
</file>

<file path=xl/sharedStrings.xml><?xml version="1.0" encoding="utf-8"?>
<sst xmlns="http://schemas.openxmlformats.org/spreadsheetml/2006/main" count="206" uniqueCount="135">
  <si>
    <t>Ketik Nama Barang:</t>
  </si>
  <si>
    <t>Nama Barang</t>
  </si>
  <si>
    <t>Harga</t>
  </si>
  <si>
    <t>Jumlah</t>
  </si>
  <si>
    <t>Harga Satuan</t>
  </si>
  <si>
    <t>Total Harga</t>
  </si>
  <si>
    <t>Lokasi Gudang</t>
  </si>
  <si>
    <t>Jumlah Diterima</t>
  </si>
  <si>
    <t>Keterangan penerima</t>
  </si>
  <si>
    <t>Jumlah Dikeluarkan</t>
  </si>
  <si>
    <t>Keterangan</t>
  </si>
  <si>
    <t>Kode Barang</t>
  </si>
  <si>
    <t>Satuan</t>
  </si>
  <si>
    <t>Stok Saat Ini</t>
  </si>
  <si>
    <t>Minggu Ke</t>
  </si>
  <si>
    <t>Pulpen</t>
  </si>
  <si>
    <t>Rak A1</t>
  </si>
  <si>
    <t>Supplier A</t>
  </si>
  <si>
    <t>Dikirim ke Cabang 1</t>
  </si>
  <si>
    <t>BRG001</t>
  </si>
  <si>
    <t>Kardus Kecil</t>
  </si>
  <si>
    <t>Pcs</t>
  </si>
  <si>
    <t>Buku Tulis</t>
  </si>
  <si>
    <t>Rak A2</t>
  </si>
  <si>
    <t>Supplier B</t>
  </si>
  <si>
    <t>Dikirim ke Cabang 2</t>
  </si>
  <si>
    <t>BRG002</t>
  </si>
  <si>
    <t>Kardus Besar</t>
  </si>
  <si>
    <t>Penghapus</t>
  </si>
  <si>
    <t>Rak B1</t>
  </si>
  <si>
    <t>Dikirim ke Cabang 3</t>
  </si>
  <si>
    <t>BRG003</t>
  </si>
  <si>
    <t>Plastik Bungkus</t>
  </si>
  <si>
    <t>Roll</t>
  </si>
  <si>
    <t>Pensil</t>
  </si>
  <si>
    <t>Rak A3</t>
  </si>
  <si>
    <t>Dikirim ke Cabang 4</t>
  </si>
  <si>
    <t>BRG004</t>
  </si>
  <si>
    <t>Penggaris</t>
  </si>
  <si>
    <t>Rak A4</t>
  </si>
  <si>
    <t>Dikirim ke Cabang 5</t>
  </si>
  <si>
    <t>BRG005</t>
  </si>
  <si>
    <t>Stabilo</t>
  </si>
  <si>
    <t>Rak B2</t>
  </si>
  <si>
    <t>Dikirim ke Cabang 6</t>
  </si>
  <si>
    <t>BRG006</t>
  </si>
  <si>
    <t>Spidol</t>
  </si>
  <si>
    <t>Rak A5</t>
  </si>
  <si>
    <t>Dikirim ke Cabang 7</t>
  </si>
  <si>
    <t>BRG007</t>
  </si>
  <si>
    <t>Map</t>
  </si>
  <si>
    <t>Rak A6</t>
  </si>
  <si>
    <t>Dikirim ke Cabang 8</t>
  </si>
  <si>
    <t>BRG008</t>
  </si>
  <si>
    <t>Binder</t>
  </si>
  <si>
    <t>Rak B3</t>
  </si>
  <si>
    <t>Dikirim ke Cabang 9</t>
  </si>
  <si>
    <t>BRG009</t>
  </si>
  <si>
    <t>Kertas HVS</t>
  </si>
  <si>
    <t>Rak A7</t>
  </si>
  <si>
    <t>Dikirim ke Cabang 10</t>
  </si>
  <si>
    <t>BRG010</t>
  </si>
  <si>
    <t>penjumlahan</t>
  </si>
  <si>
    <t>Titik</t>
  </si>
  <si>
    <t>Tekanan (bar)</t>
  </si>
  <si>
    <t>Suhu (°C)</t>
  </si>
  <si>
    <t>Fase Refrigeran</t>
  </si>
  <si>
    <t>1. Masuk Kompresor (Suction Line)</t>
  </si>
  <si>
    <t>Gas dingin bertekanan rendah</t>
  </si>
  <si>
    <t>2. Keluar Kompresor (Discharge Line)</t>
  </si>
  <si>
    <t>Gas panas bertekanan tinggi</t>
  </si>
  <si>
    <t>3. Masuk Kondensor</t>
  </si>
  <si>
    <t>Gas panas</t>
  </si>
  <si>
    <t>4. Keluar Kondensor (Refrigeran Cair)</t>
  </si>
  <si>
    <t>Cair panas</t>
  </si>
  <si>
    <t>5. Masuk Katup Ekspansi</t>
  </si>
  <si>
    <t>Cair sebelum ekspansi</t>
  </si>
  <si>
    <t>6. Keluar Katup Ekspansi</t>
  </si>
  <si>
    <t>Cair dingin tekanan rendah</t>
  </si>
  <si>
    <t>7. Masuk Evaporator</t>
  </si>
  <si>
    <t>Menguap jadi gas</t>
  </si>
  <si>
    <t>8. Keluar Evaporator (Kembali ke Kompresor)</t>
  </si>
  <si>
    <t>Gas dingin kembali ke kompresor</t>
  </si>
  <si>
    <t>LAPORAN HASIL PENGUJIAN CIRCUIT BREAKER</t>
  </si>
  <si>
    <t>A. Identitas Umum</t>
  </si>
  <si>
    <t>Lokasi Pengujian</t>
  </si>
  <si>
    <t>Gardu Induk XYZ</t>
  </si>
  <si>
    <t>Tanggal Pengujian</t>
  </si>
  <si>
    <t>Jenis Breaker</t>
  </si>
  <si>
    <t>Vacuum</t>
  </si>
  <si>
    <t>Merek &amp; Tipe</t>
  </si>
  <si>
    <t>ABB VD4 12kV 1250A</t>
  </si>
  <si>
    <t>Nomor Seri</t>
  </si>
  <si>
    <t>SN-12345678</t>
  </si>
  <si>
    <t>Tegangan Kerja</t>
  </si>
  <si>
    <t>12 kV</t>
  </si>
  <si>
    <t>Rating Arus</t>
  </si>
  <si>
    <t>1250 A</t>
  </si>
  <si>
    <t>Nama Petugas</t>
  </si>
  <si>
    <t>Andi &amp; Budi</t>
  </si>
  <si>
    <t>B. Hasil Pengujian Waktu Operasi (Timing Test)</t>
  </si>
  <si>
    <t>No</t>
  </si>
  <si>
    <t>Fasa</t>
  </si>
  <si>
    <t>Close Time (ms)</t>
  </si>
  <si>
    <t>Trip Time (ms)</t>
  </si>
  <si>
    <t>Delay Trip-Close (ms)</t>
  </si>
  <si>
    <t>R</t>
  </si>
  <si>
    <t>OK</t>
  </si>
  <si>
    <t>S</t>
  </si>
  <si>
    <t>T</t>
  </si>
  <si>
    <t>C. Hasil Pengujian Tahanan Kontak (Contact Resistance Test)</t>
  </si>
  <si>
    <t>Nilai (µΩ)</t>
  </si>
  <si>
    <t>Batas Max (µΩ)</t>
  </si>
  <si>
    <t>&lt;100</t>
  </si>
  <si>
    <t>D. Hasil Uji Isolasi (Insulation Resistance Test)</t>
  </si>
  <si>
    <t>Titik Uji</t>
  </si>
  <si>
    <t>Tegangan Uji</t>
  </si>
  <si>
    <t>Nilai (MΩ)</t>
  </si>
  <si>
    <t>Fasa R – Ground</t>
  </si>
  <si>
    <t>2.5 kV</t>
  </si>
  <si>
    <t>&gt;1000</t>
  </si>
  <si>
    <t>Fasa S – Ground</t>
  </si>
  <si>
    <t>Fasa T – Ground</t>
  </si>
  <si>
    <t>Antar fasa (R–S, S–T, R–T)</t>
  </si>
  <si>
    <t>E. Kesimpulan</t>
  </si>
  <si>
    <t>Breaker dalam kondisi baik dan layak operasi.</t>
  </si>
  <si>
    <t>F. Tanda Tangan Petugas</t>
  </si>
  <si>
    <t>Tanggal</t>
  </si>
  <si>
    <t>Tanda Tangan</t>
  </si>
  <si>
    <t>Andi</t>
  </si>
  <si>
    <t>Budi</t>
  </si>
  <si>
    <t>total  keseluruhan</t>
  </si>
  <si>
    <t>rundowntime</t>
  </si>
  <si>
    <t>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</si>
</sst>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"/>
    <numFmt numFmtId="165" formatCode="m/d/yyyy"/>
  </numFmts>
  <fonts count="2" x14ac:knownFonts="1">
    <font>
      <sz val="1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/>
    <xf numFmtId="165" fontId="1" fillId="0" borderId="0" xfId="0" applyNumberFormat="1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workbookViewId="0">
      <selection activeCell="D21" sqref="D21"/>
    </sheetView>
  </sheetViews>
  <sheetFormatPr defaultColWidth="9.953125" defaultRowHeight="15" x14ac:dyDescent="0.2"/>
  <cols>
    <col min="1" max="1" width="17.62109375" style="1" bestFit="1" customWidth="1"/>
    <col min="2" max="2" width="12.5078125" style="1" bestFit="1" customWidth="1"/>
    <col min="3" max="3" width="8.609375" style="1" customWidth="1"/>
    <col min="4" max="4" width="10.22265625" style="1" bestFit="1" customWidth="1"/>
    <col min="5" max="5" width="11.43359375" style="7" bestFit="1" customWidth="1"/>
    <col min="6" max="6" width="10.4921875" style="7" bestFit="1" customWidth="1"/>
    <col min="7" max="7" width="13.046875" style="7" bestFit="1" customWidth="1"/>
    <col min="8" max="8" width="14.796875" style="7" bestFit="1" customWidth="1"/>
    <col min="9" max="9" width="10.4921875" style="7" bestFit="1" customWidth="1"/>
    <col min="10" max="10" width="17.3515625" style="7" bestFit="1" customWidth="1"/>
    <col min="11" max="11" width="17.62109375" style="7" bestFit="1" customWidth="1"/>
    <col min="12" max="12" width="11.703125" style="7" bestFit="1" customWidth="1"/>
    <col min="13" max="13" width="13.98828125" style="7" bestFit="1" customWidth="1"/>
    <col min="14" max="14" width="9.953125" style="7" customWidth="1"/>
    <col min="15" max="15" width="13.046875" style="7" bestFit="1" customWidth="1"/>
    <col min="16" max="16" width="11.97265625" style="7" bestFit="1" customWidth="1"/>
    <col min="17" max="24" width="9.953125" style="7" customWidth="1"/>
  </cols>
  <sheetData>
    <row r="1" spans="1:18" s="7" customFormat="1" x14ac:dyDescent="0.2">
      <c r="A1" s="11" t="s">
        <v>0</v>
      </c>
      <c r="B1" s="12" t="s">
        <v>133</v>
      </c>
      <c r="C1" s="13"/>
      <c r="D1" s="14"/>
    </row>
    <row r="2" spans="1:18" s="6" customFormat="1" x14ac:dyDescent="0.2">
      <c r="A2" s="8" t="str">
        <f>IFERROR(INDEX($A$6:$R$14,MATCH(B1,INDEX($A$6:$R$14,,1),0),1),"")</f>
        <v>Map</v>
      </c>
      <c r="B2" s="15"/>
      <c r="C2" s="8">
        <f>IFERROR(INDEX($A$6:$R$14,MATCH(B1,INDEX($A$6:$R$14,,1),0),3),"")</f>
        <v>3000</v>
      </c>
      <c r="D2" s="6">
        <f>IFERROR(INDEX($A$6:$R$14,MATCH(B1,INDEX($A$6:$R$14,,1),0),4),"")</f>
        <v>9.3000000000000007</v>
      </c>
      <c r="E2" s="6">
        <f>IFERROR(INDEX($A$6:$R$14,MATCH(B1,INDEX($A$6:$R$14,,1),0),5),"")</f>
        <v>320</v>
      </c>
      <c r="F2" s="6">
        <f>IFERROR(INDEX($A$6:$R$14,MATCH(B1,INDEX($A$6:$R$14,,1),0),6),"")</f>
        <v>6260</v>
      </c>
      <c r="G2" s="6" t="str">
        <f>IFERROR(INDEX($A$6:$R$14,MATCH(B1,INDEX($A$6:$R$14,,1),0),7),"")</f>
        <v>Rak A6</v>
      </c>
      <c r="H2" s="6">
        <f>IFERROR(INDEX($A$6:$R$14,MATCH(B1,INDEX($A$6:$R$14,,1),0),8),"")</f>
        <v>416.66666666666703</v>
      </c>
      <c r="I2" s="6" t="str">
        <f>IFERROR(INDEX($A$6:$R$14,MATCH(B1,INDEX($A$6:$R$14,,1),0),9),"")</f>
        <v>Supplier B</v>
      </c>
      <c r="J2" s="6">
        <f>IFERROR(INDEX($A$6:$R$14,MATCH(B1,INDEX($A$6:$R$14,,1),0),10),"")</f>
        <v>93.3333333333333</v>
      </c>
      <c r="K2" s="6" t="str">
        <f>IFERROR(INDEX($A$6:$R$14,MATCH(B1,INDEX($A$6:$R$14,,1),0),11),"")</f>
        <v>Dikirim ke Cabang 8</v>
      </c>
      <c r="L2" s="6" t="str">
        <f>IFERROR(INDEX($A$6:$R$14,MATCH(B1,INDEX($A$6:$R$14,,1),0),12),"")</f>
        <v>BRG008</v>
      </c>
      <c r="M2" s="6" t="str">
        <f>IFERROR(INDEX($A$6:$R$14,MATCH(B1,INDEX($A$6:$R$14,,1),0),13),"")</f>
        <v>Kardus Besar</v>
      </c>
      <c r="N2" s="6" t="str">
        <f>IFERROR(INDEX($A$6:$R$14,MATCH(B1,INDEX($A$6:$R$14,,1),0),14),"")</f>
        <v>Pcs</v>
      </c>
      <c r="O2" s="6" t="str">
        <f>IFERROR(INDEX($A$6:$R$14,MATCH(B1,INDEX($A$6:$R$14,,1),0),15),"")</f>
        <v>Rak A6</v>
      </c>
      <c r="P2" s="6">
        <f>IFERROR(INDEX($A$6:$R$14,MATCH(B1,INDEX($A$6:$R$14,,1),0),16),"")</f>
        <v>323.33333333333297</v>
      </c>
      <c r="Q2" s="6">
        <f>IFERROR(INDEX($A$6:$R$14,MATCH(B1,INDEX($A$6:$R$14,,1),0),17),"")</f>
        <v>14</v>
      </c>
    </row>
    <row r="3" spans="1:18" s="7" customFormat="1" x14ac:dyDescent="0.2">
      <c r="A3" s="1"/>
      <c r="B3" s="1"/>
      <c r="C3" s="1"/>
      <c r="D3" s="1"/>
    </row>
    <row r="4" spans="1:18" s="8" customFormat="1" x14ac:dyDescent="0.2">
      <c r="A4" s="8" t="s">
        <v>1</v>
      </c>
      <c r="B4" s="8" t="s">
        <v>132</v>
      </c>
      <c r="C4" s="4" t="s">
        <v>2</v>
      </c>
      <c r="D4" s="6" t="s">
        <v>3</v>
      </c>
      <c r="E4" s="6" t="s">
        <v>4</v>
      </c>
      <c r="F4" s="6" t="s">
        <v>5</v>
      </c>
      <c r="G4" s="5" t="s">
        <v>6</v>
      </c>
      <c r="H4" s="8" t="s">
        <v>7</v>
      </c>
      <c r="I4" s="8" t="s">
        <v>8</v>
      </c>
      <c r="J4" s="8" t="s">
        <v>9</v>
      </c>
      <c r="K4" s="4" t="s">
        <v>10</v>
      </c>
      <c r="L4" s="8" t="s">
        <v>11</v>
      </c>
      <c r="M4" s="8" t="s">
        <v>1</v>
      </c>
      <c r="N4" s="8" t="s">
        <v>12</v>
      </c>
      <c r="O4" s="8" t="s">
        <v>6</v>
      </c>
      <c r="P4" s="9" t="s">
        <v>13</v>
      </c>
      <c r="Q4" s="6" t="s">
        <v>14</v>
      </c>
      <c r="R4" s="5" t="s">
        <v>10</v>
      </c>
    </row>
    <row r="5" spans="1:18" s="8" customFormat="1" x14ac:dyDescent="0.2">
      <c r="A5" s="8" t="s">
        <v>15</v>
      </c>
      <c r="B5" s="8" t="str">
        <f>TEXT(TIME(8,0,0)+(ROW()-2)*TIME(0,30,0),"hh:mm")</f>
        <v>09:30</v>
      </c>
      <c r="C5" s="4">
        <v>2000</v>
      </c>
      <c r="D5" s="6">
        <v>10</v>
      </c>
      <c r="E5" s="6">
        <v>2000</v>
      </c>
      <c r="F5" s="6">
        <v>20000</v>
      </c>
      <c r="G5" s="5" t="s">
        <v>16</v>
      </c>
      <c r="H5" s="8">
        <v>0</v>
      </c>
      <c r="I5" s="8" t="s">
        <v>17</v>
      </c>
      <c r="J5" s="8">
        <v>30</v>
      </c>
      <c r="K5" s="4" t="s">
        <v>18</v>
      </c>
      <c r="L5" s="8" t="s">
        <v>19</v>
      </c>
      <c r="M5" s="8" t="s">
        <v>20</v>
      </c>
      <c r="N5" s="8" t="s">
        <v>21</v>
      </c>
      <c r="O5" s="8" t="s">
        <v>16</v>
      </c>
      <c r="P5" s="9">
        <v>70</v>
      </c>
      <c r="Q5" s="6">
        <v>1</v>
      </c>
      <c r="R5" s="5" t="str">
        <f>IF(Q5&gt;5,"✔️","✖️")</f>
        <v>✖️</v>
      </c>
    </row>
    <row r="6" spans="1:18" s="8" customFormat="1" x14ac:dyDescent="0.2">
      <c r="A6" s="8" t="s">
        <v>22</v>
      </c>
      <c r="B6" s="8" t="str">
        <f>TEXT(TIME(8,0,0)+(ROW()-2)*TIME(0,30,0),"hh:mm")</f>
        <v>10:00</v>
      </c>
      <c r="C6" s="4">
        <v>5000</v>
      </c>
      <c r="D6" s="6">
        <v>5</v>
      </c>
      <c r="E6" s="6">
        <v>5000</v>
      </c>
      <c r="F6" s="6">
        <v>25000</v>
      </c>
      <c r="G6" s="5" t="s">
        <v>23</v>
      </c>
      <c r="H6" s="8">
        <v>50</v>
      </c>
      <c r="I6" s="8" t="s">
        <v>24</v>
      </c>
      <c r="J6" s="8">
        <v>20</v>
      </c>
      <c r="K6" s="4" t="s">
        <v>25</v>
      </c>
      <c r="L6" s="8" t="s">
        <v>26</v>
      </c>
      <c r="M6" s="8" t="s">
        <v>27</v>
      </c>
      <c r="N6" s="8" t="s">
        <v>21</v>
      </c>
      <c r="O6" s="8" t="s">
        <v>23</v>
      </c>
      <c r="P6" s="9">
        <v>30</v>
      </c>
      <c r="Q6" s="6">
        <v>14</v>
      </c>
      <c r="R6" s="5" t="str">
        <f>IF(Q6&gt;5,"✔️","✖️")</f>
        <v>✔️</v>
      </c>
    </row>
    <row r="7" spans="1:18" s="8" customFormat="1" x14ac:dyDescent="0.2">
      <c r="A7" s="8" t="s">
        <v>28</v>
      </c>
      <c r="B7" s="8" t="str">
        <f>TEXT(TIME(8,0,0)+(ROW()-2)*TIME(0,30,0),"hh:mm")</f>
        <v>10:30</v>
      </c>
      <c r="C7" s="4">
        <v>1500</v>
      </c>
      <c r="D7" s="6">
        <v>12</v>
      </c>
      <c r="E7" s="6">
        <v>1500</v>
      </c>
      <c r="F7" s="6">
        <v>18000</v>
      </c>
      <c r="G7" s="5" t="s">
        <v>29</v>
      </c>
      <c r="H7" s="8">
        <v>200</v>
      </c>
      <c r="I7" s="8" t="s">
        <v>17</v>
      </c>
      <c r="J7" s="8">
        <v>50</v>
      </c>
      <c r="K7" s="4" t="s">
        <v>30</v>
      </c>
      <c r="L7" s="8" t="s">
        <v>31</v>
      </c>
      <c r="M7" s="8" t="s">
        <v>32</v>
      </c>
      <c r="N7" s="8" t="s">
        <v>33</v>
      </c>
      <c r="O7" s="8" t="s">
        <v>29</v>
      </c>
      <c r="P7" s="9">
        <v>150</v>
      </c>
      <c r="Q7" s="6">
        <v>14</v>
      </c>
      <c r="R7" s="5" t="str">
        <f>IF(Q7&gt;5,"✔️","✖️")</f>
        <v>✔️</v>
      </c>
    </row>
    <row r="8" spans="1:18" s="8" customFormat="1" x14ac:dyDescent="0.2">
      <c r="A8" s="8" t="s">
        <v>34</v>
      </c>
      <c r="B8" s="8" t="str">
        <f>TEXT(TIME(8,0,0)+(ROW()-2)*TIME(0,30,0),"hh:mm")</f>
        <v>11:00</v>
      </c>
      <c r="C8" s="4">
        <v>1800</v>
      </c>
      <c r="D8" s="6">
        <v>8</v>
      </c>
      <c r="E8" s="6">
        <v>1800</v>
      </c>
      <c r="F8" s="6">
        <v>14400</v>
      </c>
      <c r="G8" s="5" t="s">
        <v>35</v>
      </c>
      <c r="H8" s="8">
        <v>216.666666666667</v>
      </c>
      <c r="I8" s="8" t="s">
        <v>17</v>
      </c>
      <c r="J8" s="8">
        <v>53.3333333333333</v>
      </c>
      <c r="K8" s="4" t="s">
        <v>36</v>
      </c>
      <c r="L8" s="8" t="s">
        <v>37</v>
      </c>
      <c r="M8" s="8" t="s">
        <v>20</v>
      </c>
      <c r="N8" s="8" t="s">
        <v>21</v>
      </c>
      <c r="O8" s="8" t="s">
        <v>35</v>
      </c>
      <c r="P8" s="9">
        <v>163.333333333333</v>
      </c>
      <c r="Q8" s="6">
        <v>3</v>
      </c>
      <c r="R8" s="5" t="str">
        <f>IF(Q8&gt;5,"✔️","✖️")</f>
        <v>✖️</v>
      </c>
    </row>
    <row r="9" spans="1:18" s="8" customFormat="1" x14ac:dyDescent="0.2">
      <c r="A9" s="8" t="s">
        <v>38</v>
      </c>
      <c r="B9" s="8" t="str">
        <f>TEXT(TIME(8,0,0)+(ROW()-2)*TIME(0,30,0),"hh:mm")</f>
        <v>11:30</v>
      </c>
      <c r="C9" s="4">
        <v>2500</v>
      </c>
      <c r="D9" s="6">
        <v>9</v>
      </c>
      <c r="E9" s="6">
        <v>1550</v>
      </c>
      <c r="F9" s="6">
        <v>13400</v>
      </c>
      <c r="G9" s="5" t="s">
        <v>39</v>
      </c>
      <c r="H9" s="8">
        <v>266.66666666666703</v>
      </c>
      <c r="I9" s="8" t="s">
        <v>24</v>
      </c>
      <c r="J9" s="8">
        <v>63.3333333333333</v>
      </c>
      <c r="K9" s="4" t="s">
        <v>40</v>
      </c>
      <c r="L9" s="8" t="s">
        <v>41</v>
      </c>
      <c r="M9" s="8" t="s">
        <v>27</v>
      </c>
      <c r="N9" s="8" t="s">
        <v>21</v>
      </c>
      <c r="O9" s="8" t="s">
        <v>39</v>
      </c>
      <c r="P9" s="9">
        <v>203.333333333333</v>
      </c>
      <c r="Q9" s="6">
        <v>14</v>
      </c>
      <c r="R9" s="5" t="str">
        <f>IF(Q9&gt;5,"✔️","✖️")</f>
        <v>✔️</v>
      </c>
    </row>
    <row r="10" spans="1:18" s="8" customFormat="1" x14ac:dyDescent="0.2">
      <c r="A10" s="8" t="s">
        <v>42</v>
      </c>
      <c r="B10" s="8" t="str">
        <f>TEXT(TIME(8,0,0)+(ROW()-2)*TIME(0,30,0),"hh:mm")</f>
        <v>12:00</v>
      </c>
      <c r="C10" s="4">
        <v>6000</v>
      </c>
      <c r="D10" s="6">
        <v>9.1</v>
      </c>
      <c r="E10" s="6">
        <v>1140</v>
      </c>
      <c r="F10" s="6">
        <v>11020</v>
      </c>
      <c r="G10" s="5" t="s">
        <v>43</v>
      </c>
      <c r="H10" s="8">
        <v>316.66666666666703</v>
      </c>
      <c r="I10" s="8" t="s">
        <v>17</v>
      </c>
      <c r="J10" s="8">
        <v>73.3333333333333</v>
      </c>
      <c r="K10" s="4" t="s">
        <v>44</v>
      </c>
      <c r="L10" s="8" t="s">
        <v>45</v>
      </c>
      <c r="M10" s="8" t="s">
        <v>32</v>
      </c>
      <c r="N10" s="8" t="s">
        <v>33</v>
      </c>
      <c r="O10" s="8" t="s">
        <v>43</v>
      </c>
      <c r="P10" s="9">
        <v>243.333333333333</v>
      </c>
      <c r="Q10" s="6">
        <v>14</v>
      </c>
      <c r="R10" s="5" t="str">
        <f>IF(Q10&gt;5,"✔️","✖️")</f>
        <v>✔️</v>
      </c>
    </row>
    <row r="11" spans="1:18" s="8" customFormat="1" x14ac:dyDescent="0.2">
      <c r="A11" s="8" t="s">
        <v>46</v>
      </c>
      <c r="B11" s="8" t="str">
        <f>TEXT(TIME(8,0,0)+(ROW()-2)*TIME(0,30,0),"hh:mm")</f>
        <v>12:30</v>
      </c>
      <c r="C11" s="4">
        <v>3500</v>
      </c>
      <c r="D11" s="6">
        <v>9.1999999999999993</v>
      </c>
      <c r="E11" s="6">
        <v>730</v>
      </c>
      <c r="F11" s="6">
        <v>8640</v>
      </c>
      <c r="G11" s="5" t="s">
        <v>47</v>
      </c>
      <c r="H11" s="8">
        <v>366.66666666666703</v>
      </c>
      <c r="I11" s="8" t="s">
        <v>17</v>
      </c>
      <c r="J11" s="8">
        <v>83.3333333333333</v>
      </c>
      <c r="K11" s="4" t="s">
        <v>48</v>
      </c>
      <c r="L11" s="8" t="s">
        <v>49</v>
      </c>
      <c r="M11" s="8" t="s">
        <v>20</v>
      </c>
      <c r="N11" s="8" t="s">
        <v>21</v>
      </c>
      <c r="O11" s="8" t="s">
        <v>47</v>
      </c>
      <c r="P11" s="9">
        <v>283.33333333333297</v>
      </c>
      <c r="Q11" s="6">
        <v>4</v>
      </c>
      <c r="R11" s="5" t="str">
        <f>IF(Q11&gt;5,"✔️","✖️")</f>
        <v>✖️</v>
      </c>
    </row>
    <row r="12" spans="1:18" s="8" customFormat="1" x14ac:dyDescent="0.2">
      <c r="A12" s="8" t="s">
        <v>50</v>
      </c>
      <c r="B12" s="8" t="str">
        <f>TEXT(TIME(8,0,0)+(ROW()-2)*TIME(0,30,0),"hh:mm")</f>
        <v>13:00</v>
      </c>
      <c r="C12" s="4">
        <v>3000</v>
      </c>
      <c r="D12" s="6">
        <v>9.3000000000000007</v>
      </c>
      <c r="E12" s="6">
        <v>320</v>
      </c>
      <c r="F12" s="6">
        <v>6260</v>
      </c>
      <c r="G12" s="5" t="s">
        <v>51</v>
      </c>
      <c r="H12" s="8">
        <v>416.66666666666703</v>
      </c>
      <c r="I12" s="8" t="s">
        <v>24</v>
      </c>
      <c r="J12" s="8">
        <v>93.3333333333333</v>
      </c>
      <c r="K12" s="4" t="s">
        <v>52</v>
      </c>
      <c r="L12" s="8" t="s">
        <v>53</v>
      </c>
      <c r="M12" s="8" t="s">
        <v>27</v>
      </c>
      <c r="N12" s="8" t="s">
        <v>21</v>
      </c>
      <c r="O12" s="8" t="s">
        <v>51</v>
      </c>
      <c r="P12" s="9">
        <v>323.33333333333297</v>
      </c>
      <c r="Q12" s="6">
        <v>14</v>
      </c>
      <c r="R12" s="5" t="str">
        <f>IF(Q12&gt;5,"✔️","✖️")</f>
        <v>✔️</v>
      </c>
    </row>
    <row r="13" spans="1:18" s="8" customFormat="1" x14ac:dyDescent="0.2">
      <c r="A13" s="8" t="s">
        <v>54</v>
      </c>
      <c r="B13" s="8" t="str">
        <f>TEXT(TIME(8,0,0)+(ROW()-2)*TIME(0,30,0),"hh:mm")</f>
        <v>13:30</v>
      </c>
      <c r="C13" s="4">
        <v>7000</v>
      </c>
      <c r="D13" s="6">
        <v>9.4</v>
      </c>
      <c r="E13" s="6">
        <v>90</v>
      </c>
      <c r="F13" s="6">
        <v>3880</v>
      </c>
      <c r="G13" s="5" t="s">
        <v>55</v>
      </c>
      <c r="H13" s="8">
        <v>466.66666666666703</v>
      </c>
      <c r="I13" s="8" t="s">
        <v>17</v>
      </c>
      <c r="J13" s="8">
        <v>103.333333333333</v>
      </c>
      <c r="K13" s="4" t="s">
        <v>56</v>
      </c>
      <c r="L13" s="8" t="s">
        <v>57</v>
      </c>
      <c r="M13" s="8" t="s">
        <v>32</v>
      </c>
      <c r="N13" s="8" t="s">
        <v>33</v>
      </c>
      <c r="O13" s="8" t="s">
        <v>55</v>
      </c>
      <c r="P13" s="9">
        <v>363.33333333333297</v>
      </c>
      <c r="Q13" s="6">
        <v>14</v>
      </c>
      <c r="R13" s="5" t="str">
        <f>IF(Q13&gt;5,"✔️","✖️")</f>
        <v>✔️</v>
      </c>
    </row>
    <row r="14" spans="1:18" s="8" customFormat="1" x14ac:dyDescent="0.2">
      <c r="A14" s="8" t="s">
        <v>58</v>
      </c>
      <c r="B14" s="8" t="str">
        <f>TEXT(TIME(8,0,0)+(ROW()-2)*TIME(0,30,0),"hh:mm")</f>
        <v>14:00</v>
      </c>
      <c r="C14" s="4">
        <v>4500</v>
      </c>
      <c r="D14" s="6">
        <v>9.5</v>
      </c>
      <c r="E14" s="6">
        <v>500</v>
      </c>
      <c r="F14" s="6">
        <v>1500</v>
      </c>
      <c r="G14" s="5" t="s">
        <v>59</v>
      </c>
      <c r="H14" s="8">
        <v>516.66666666666697</v>
      </c>
      <c r="I14" s="8" t="s">
        <v>17</v>
      </c>
      <c r="J14" s="8">
        <v>113.333333333333</v>
      </c>
      <c r="K14" s="4" t="s">
        <v>60</v>
      </c>
      <c r="L14" s="8" t="s">
        <v>61</v>
      </c>
      <c r="M14" s="8" t="s">
        <v>20</v>
      </c>
      <c r="N14" s="8" t="s">
        <v>21</v>
      </c>
      <c r="O14" s="8" t="s">
        <v>59</v>
      </c>
      <c r="P14" s="9">
        <v>403.33333333333297</v>
      </c>
      <c r="Q14" s="6">
        <v>14</v>
      </c>
      <c r="R14" s="5" t="str">
        <f>IF(Q14&gt;5,"✔️","✖️")</f>
        <v>✔️</v>
      </c>
    </row>
    <row r="15" spans="1:18" s="7" customFormat="1" x14ac:dyDescent="0.2">
      <c r="A15" s="1" t="s">
        <v>62</v>
      </c>
      <c r="B15" s="1"/>
      <c r="C15" s="7">
        <f>SUM(C7:C14)</f>
        <v>29800</v>
      </c>
      <c r="D15" s="7">
        <f>SUM(D7:D14)</f>
        <v>75.5</v>
      </c>
      <c r="E15" s="7">
        <f>SUM(E7:E14)</f>
        <v>7630</v>
      </c>
      <c r="F15" s="7">
        <f>SUM(F7:F14)</f>
        <v>77100</v>
      </c>
      <c r="H15" s="7">
        <f>SUM(H5:H14)</f>
        <v>2816.6666666666688</v>
      </c>
      <c r="J15" s="7">
        <f>SUM(J7:J14)</f>
        <v>633.33333333333258</v>
      </c>
      <c r="P15" s="7">
        <f>SUM(P5:P14)</f>
        <v>2233.3333333333312</v>
      </c>
      <c r="Q15" s="7">
        <f>SUM(Q7:Q14)</f>
        <v>91</v>
      </c>
      <c r="R15"/>
    </row>
    <row r="16" spans="1:18" s="7" customFormat="1" x14ac:dyDescent="0.2">
      <c r="A16" s="1"/>
      <c r="B16" s="1"/>
      <c r="C16" s="1"/>
      <c r="D16" s="1"/>
      <c r="R16"/>
    </row>
    <row r="17" spans="1:18" s="7" customFormat="1" x14ac:dyDescent="0.2">
      <c r="A17" s="1"/>
      <c r="B17" s="1"/>
      <c r="C17" s="1"/>
      <c r="D17" s="1"/>
      <c r="R17"/>
    </row>
    <row r="18" spans="1:18" s="7" customFormat="1" x14ac:dyDescent="0.2">
      <c r="A18" s="1"/>
      <c r="B18" s="1"/>
      <c r="C18" s="1"/>
      <c r="D18" s="1"/>
      <c r="R18"/>
    </row>
    <row r="19" spans="1:18" s="7" customFormat="1" x14ac:dyDescent="0.2">
      <c r="A19" s="1"/>
      <c r="B19" s="1"/>
      <c r="C19" s="1"/>
      <c r="D19" s="1"/>
      <c r="R19"/>
    </row>
    <row r="20" spans="1:18" s="7" customFormat="1" x14ac:dyDescent="0.2">
      <c r="A20" s="1"/>
      <c r="B20" s="1"/>
      <c r="C20" s="1"/>
      <c r="D20" s="1"/>
      <c r="R20"/>
    </row>
    <row r="21" spans="1:18" s="7" customFormat="1" x14ac:dyDescent="0.2">
      <c r="A21" s="1"/>
      <c r="B21" s="1"/>
      <c r="C21" s="1"/>
      <c r="D21" s="1"/>
      <c r="R21"/>
    </row>
    <row r="22" spans="1:18" s="7" customFormat="1" x14ac:dyDescent="0.2">
      <c r="A22" s="1"/>
      <c r="B22" s="1"/>
      <c r="C22" s="1"/>
      <c r="D22" s="1"/>
      <c r="R22"/>
    </row>
    <row r="23" spans="1:18" s="7" customFormat="1" x14ac:dyDescent="0.2">
      <c r="A23" s="1"/>
      <c r="B23" s="1"/>
      <c r="C23" s="1"/>
      <c r="D23" s="1"/>
      <c r="R23"/>
    </row>
    <row r="24" spans="1:18" s="7" customFormat="1" x14ac:dyDescent="0.2">
      <c r="A24" s="1"/>
      <c r="B24" s="1"/>
      <c r="C24" s="1"/>
      <c r="D24" s="1"/>
      <c r="R24"/>
    </row>
    <row r="25" spans="1:18" s="7" customFormat="1" x14ac:dyDescent="0.2">
      <c r="A25" s="1"/>
      <c r="B25" s="1"/>
      <c r="C25" s="1"/>
      <c r="D25" s="1"/>
      <c r="R25"/>
    </row>
    <row r="26" spans="1:18" s="7" customFormat="1" x14ac:dyDescent="0.2">
      <c r="A26" s="1"/>
      <c r="B26" s="1"/>
      <c r="C26" s="1"/>
      <c r="D26" s="1"/>
      <c r="R26"/>
    </row>
    <row r="27" spans="1:18" s="7" customFormat="1" x14ac:dyDescent="0.2">
      <c r="A27" s="1"/>
      <c r="B27" s="1"/>
      <c r="C27" s="1"/>
      <c r="D27" s="1"/>
      <c r="R27"/>
    </row>
    <row r="28" spans="1:18" s="7" customFormat="1" x14ac:dyDescent="0.2">
      <c r="A28" s="1"/>
      <c r="B28" s="1"/>
      <c r="C28" s="1"/>
      <c r="D28" s="1"/>
      <c r="R28"/>
    </row>
    <row r="29" spans="1:18" s="7" customFormat="1" x14ac:dyDescent="0.2">
      <c r="A29" s="1"/>
      <c r="B29" s="1"/>
      <c r="C29" s="1"/>
      <c r="D29" s="1"/>
      <c r="R29"/>
    </row>
    <row r="30" spans="1:18" s="7" customFormat="1" x14ac:dyDescent="0.2">
      <c r="A30" s="1"/>
      <c r="B30" s="1"/>
      <c r="C30" s="1"/>
      <c r="D30" s="1"/>
      <c r="R30"/>
    </row>
    <row r="31" spans="1:18" s="7" customFormat="1" x14ac:dyDescent="0.2">
      <c r="A31" s="1"/>
      <c r="B31" s="1"/>
      <c r="C31" s="1"/>
      <c r="D31" s="1"/>
      <c r="R31"/>
    </row>
    <row r="32" spans="1:18" s="7" customFormat="1" x14ac:dyDescent="0.2">
      <c r="A32" s="1"/>
      <c r="B32" s="1"/>
      <c r="C32" s="1"/>
      <c r="D32" s="1"/>
      <c r="R32"/>
    </row>
    <row r="33" spans="1:18" s="7" customFormat="1" x14ac:dyDescent="0.2">
      <c r="A33" s="1"/>
      <c r="B33" s="1"/>
      <c r="C33" s="1"/>
      <c r="D33" s="1"/>
      <c r="R33"/>
    </row>
    <row r="34" spans="1:18" s="7" customFormat="1" x14ac:dyDescent="0.2">
      <c r="A34" s="1"/>
      <c r="B34" s="1"/>
      <c r="C34" s="1"/>
      <c r="D34" s="1"/>
      <c r="R34"/>
    </row>
    <row r="35" spans="1:18" s="7" customFormat="1" x14ac:dyDescent="0.2">
      <c r="A35" s="1"/>
      <c r="B35" s="1"/>
      <c r="C35" s="1"/>
      <c r="D35" s="1"/>
      <c r="R35"/>
    </row>
    <row r="36" spans="1:18" s="7" customFormat="1" x14ac:dyDescent="0.2">
      <c r="A36" s="1"/>
      <c r="B36" s="1"/>
      <c r="C36" s="1"/>
      <c r="D36" s="1"/>
      <c r="R36"/>
    </row>
    <row r="37" spans="1:18" s="7" customFormat="1" x14ac:dyDescent="0.2">
      <c r="A37" s="1"/>
      <c r="B37" s="1"/>
      <c r="C37" s="1"/>
      <c r="D37" s="1"/>
      <c r="R37"/>
    </row>
    <row r="38" spans="1:18" s="7" customFormat="1" x14ac:dyDescent="0.2">
      <c r="A38" s="1"/>
      <c r="B38" s="1"/>
      <c r="C38" s="1"/>
      <c r="D38" s="1"/>
      <c r="R38"/>
    </row>
    <row r="39" spans="1:18" s="7" customFormat="1" x14ac:dyDescent="0.2">
      <c r="A39" s="1"/>
      <c r="B39" s="1"/>
      <c r="C39" s="1"/>
      <c r="D39" s="1"/>
      <c r="R39"/>
    </row>
    <row r="40" spans="1:18" s="7" customFormat="1" x14ac:dyDescent="0.2">
      <c r="A40" s="1"/>
      <c r="B40" s="1"/>
      <c r="C40" s="1"/>
      <c r="D40" s="1"/>
      <c r="R40"/>
    </row>
    <row r="41" spans="1:18" s="7" customFormat="1" x14ac:dyDescent="0.2">
      <c r="A41" s="1"/>
      <c r="B41" s="1"/>
      <c r="C41" s="1"/>
      <c r="D41" s="1"/>
      <c r="R41"/>
    </row>
    <row r="42" spans="1:18" s="7" customFormat="1" x14ac:dyDescent="0.2">
      <c r="A42" s="1"/>
      <c r="B42" s="1"/>
      <c r="C42" s="1"/>
      <c r="D42" s="1"/>
      <c r="R4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A15" sqref="A15"/>
    </sheetView>
  </sheetViews>
  <sheetFormatPr defaultColWidth="9.953125" defaultRowHeight="15" x14ac:dyDescent="0.2"/>
  <cols>
    <col min="1" max="1" width="39.01171875" style="10" bestFit="1" customWidth="1"/>
    <col min="2" max="2" width="12.5078125" style="10" bestFit="1" customWidth="1"/>
    <col min="3" max="3" width="8.47265625" style="10" bestFit="1" customWidth="1"/>
    <col min="4" max="4" width="28.921875" style="10" bestFit="1" customWidth="1"/>
  </cols>
  <sheetData>
    <row r="1" spans="1:4" s="8" customFormat="1" x14ac:dyDescent="0.2">
      <c r="A1" s="8" t="s">
        <v>63</v>
      </c>
      <c r="B1" s="8" t="s">
        <v>64</v>
      </c>
      <c r="C1" s="8" t="s">
        <v>65</v>
      </c>
      <c r="D1" s="8" t="s">
        <v>66</v>
      </c>
    </row>
    <row r="2" spans="1:4" s="8" customFormat="1" x14ac:dyDescent="0.2">
      <c r="A2" s="8" t="s">
        <v>67</v>
      </c>
      <c r="B2" s="8">
        <v>2.5</v>
      </c>
      <c r="C2" s="8">
        <v>10</v>
      </c>
      <c r="D2" s="8" t="s">
        <v>68</v>
      </c>
    </row>
    <row r="3" spans="1:4" s="8" customFormat="1" x14ac:dyDescent="0.2">
      <c r="A3" s="8" t="s">
        <v>69</v>
      </c>
      <c r="B3" s="8">
        <v>15</v>
      </c>
      <c r="C3" s="8">
        <v>85</v>
      </c>
      <c r="D3" s="8" t="s">
        <v>70</v>
      </c>
    </row>
    <row r="4" spans="1:4" s="8" customFormat="1" x14ac:dyDescent="0.2">
      <c r="A4" s="8" t="s">
        <v>71</v>
      </c>
      <c r="B4" s="8">
        <v>14.5</v>
      </c>
      <c r="C4" s="8">
        <v>75</v>
      </c>
      <c r="D4" s="8" t="s">
        <v>72</v>
      </c>
    </row>
    <row r="5" spans="1:4" s="8" customFormat="1" x14ac:dyDescent="0.2">
      <c r="A5" s="8" t="s">
        <v>73</v>
      </c>
      <c r="B5" s="8">
        <v>14.2</v>
      </c>
      <c r="C5" s="8">
        <v>35</v>
      </c>
      <c r="D5" s="8" t="s">
        <v>74</v>
      </c>
    </row>
    <row r="6" spans="1:4" s="8" customFormat="1" x14ac:dyDescent="0.2">
      <c r="A6" s="8" t="s">
        <v>75</v>
      </c>
      <c r="B6" s="8">
        <v>14.2</v>
      </c>
      <c r="C6" s="8">
        <v>34</v>
      </c>
      <c r="D6" s="8" t="s">
        <v>76</v>
      </c>
    </row>
    <row r="7" spans="1:4" s="8" customFormat="1" x14ac:dyDescent="0.2">
      <c r="A7" s="8" t="s">
        <v>77</v>
      </c>
      <c r="B7" s="8">
        <v>2.7</v>
      </c>
      <c r="C7" s="8">
        <v>5</v>
      </c>
      <c r="D7" s="8" t="s">
        <v>78</v>
      </c>
    </row>
    <row r="8" spans="1:4" s="8" customFormat="1" x14ac:dyDescent="0.2">
      <c r="A8" s="8" t="s">
        <v>79</v>
      </c>
      <c r="B8" s="8">
        <v>2.6</v>
      </c>
      <c r="C8" s="8">
        <v>7</v>
      </c>
      <c r="D8" s="8" t="s">
        <v>80</v>
      </c>
    </row>
    <row r="9" spans="1:4" s="8" customFormat="1" x14ac:dyDescent="0.2">
      <c r="A9" s="8" t="s">
        <v>81</v>
      </c>
      <c r="B9" s="8">
        <v>2.5</v>
      </c>
      <c r="C9" s="8">
        <v>10</v>
      </c>
      <c r="D9" s="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topLeftCell="A21" workbookViewId="0">
      <selection activeCell="E10" sqref="E10"/>
    </sheetView>
  </sheetViews>
  <sheetFormatPr defaultColWidth="9.953125" defaultRowHeight="15" x14ac:dyDescent="0.2"/>
  <cols>
    <col min="2" max="2" width="10.625" style="10" bestFit="1" customWidth="1"/>
  </cols>
  <sheetData>
    <row r="1" spans="1:6" x14ac:dyDescent="0.2">
      <c r="A1" t="s">
        <v>83</v>
      </c>
    </row>
    <row r="3" spans="1:6" x14ac:dyDescent="0.2">
      <c r="A3" t="s">
        <v>84</v>
      </c>
    </row>
    <row r="4" spans="1:6" x14ac:dyDescent="0.2">
      <c r="A4" t="s">
        <v>85</v>
      </c>
      <c r="B4" t="s">
        <v>86</v>
      </c>
    </row>
    <row r="5" spans="1:6" x14ac:dyDescent="0.2">
      <c r="A5" t="s">
        <v>87</v>
      </c>
      <c r="B5" s="2">
        <v>45775</v>
      </c>
    </row>
    <row r="6" spans="1:6" x14ac:dyDescent="0.2">
      <c r="A6" t="s">
        <v>88</v>
      </c>
      <c r="B6" t="s">
        <v>89</v>
      </c>
    </row>
    <row r="7" spans="1:6" x14ac:dyDescent="0.2">
      <c r="A7" t="s">
        <v>90</v>
      </c>
      <c r="B7" t="s">
        <v>91</v>
      </c>
    </row>
    <row r="8" spans="1:6" x14ac:dyDescent="0.2">
      <c r="A8" t="s">
        <v>92</v>
      </c>
      <c r="B8" t="s">
        <v>93</v>
      </c>
    </row>
    <row r="9" spans="1:6" x14ac:dyDescent="0.2">
      <c r="A9" t="s">
        <v>94</v>
      </c>
      <c r="B9" t="s">
        <v>95</v>
      </c>
    </row>
    <row r="10" spans="1:6" x14ac:dyDescent="0.2">
      <c r="A10" t="s">
        <v>96</v>
      </c>
      <c r="B10" t="s">
        <v>97</v>
      </c>
    </row>
    <row r="11" spans="1:6" x14ac:dyDescent="0.2">
      <c r="A11" t="s">
        <v>98</v>
      </c>
      <c r="B11" t="s">
        <v>99</v>
      </c>
    </row>
    <row r="13" spans="1:6" x14ac:dyDescent="0.2">
      <c r="A13" t="s">
        <v>100</v>
      </c>
    </row>
    <row r="14" spans="1:6" x14ac:dyDescent="0.2">
      <c r="A14" t="s">
        <v>101</v>
      </c>
      <c r="B14" t="s">
        <v>102</v>
      </c>
      <c r="C14" t="s">
        <v>103</v>
      </c>
      <c r="D14" t="s">
        <v>104</v>
      </c>
      <c r="E14" t="s">
        <v>105</v>
      </c>
      <c r="F14" t="s">
        <v>10</v>
      </c>
    </row>
    <row r="15" spans="1:6" x14ac:dyDescent="0.2">
      <c r="A15">
        <v>1</v>
      </c>
      <c r="B15" t="s">
        <v>106</v>
      </c>
      <c r="C15">
        <v>72</v>
      </c>
      <c r="D15">
        <v>48</v>
      </c>
      <c r="E15">
        <v>185</v>
      </c>
      <c r="F15" t="s">
        <v>107</v>
      </c>
    </row>
    <row r="16" spans="1:6" x14ac:dyDescent="0.2">
      <c r="A16">
        <v>2</v>
      </c>
      <c r="B16" t="s">
        <v>108</v>
      </c>
      <c r="C16">
        <v>74</v>
      </c>
      <c r="D16">
        <v>50</v>
      </c>
      <c r="E16">
        <v>188</v>
      </c>
      <c r="F16" t="s">
        <v>107</v>
      </c>
    </row>
    <row r="17" spans="1:6" x14ac:dyDescent="0.2">
      <c r="A17">
        <v>3</v>
      </c>
      <c r="B17" t="s">
        <v>109</v>
      </c>
      <c r="C17">
        <v>73</v>
      </c>
      <c r="D17">
        <v>49</v>
      </c>
      <c r="E17">
        <v>187</v>
      </c>
      <c r="F17" t="s">
        <v>107</v>
      </c>
    </row>
    <row r="19" spans="1:6" x14ac:dyDescent="0.2">
      <c r="A19" t="s">
        <v>110</v>
      </c>
    </row>
    <row r="20" spans="1:6" x14ac:dyDescent="0.2">
      <c r="A20" t="s">
        <v>101</v>
      </c>
      <c r="B20" t="s">
        <v>102</v>
      </c>
      <c r="C20" t="s">
        <v>111</v>
      </c>
      <c r="D20" t="s">
        <v>112</v>
      </c>
      <c r="E20" t="s">
        <v>10</v>
      </c>
    </row>
    <row r="21" spans="1:6" x14ac:dyDescent="0.2">
      <c r="A21">
        <v>1</v>
      </c>
      <c r="B21" t="s">
        <v>106</v>
      </c>
      <c r="C21">
        <v>45</v>
      </c>
      <c r="D21" t="s">
        <v>113</v>
      </c>
      <c r="E21" t="s">
        <v>107</v>
      </c>
    </row>
    <row r="22" spans="1:6" x14ac:dyDescent="0.2">
      <c r="A22">
        <v>2</v>
      </c>
      <c r="B22" t="s">
        <v>108</v>
      </c>
      <c r="C22">
        <v>47</v>
      </c>
      <c r="D22" t="s">
        <v>113</v>
      </c>
      <c r="E22" t="s">
        <v>107</v>
      </c>
    </row>
    <row r="23" spans="1:6" x14ac:dyDescent="0.2">
      <c r="A23">
        <v>3</v>
      </c>
      <c r="B23" t="s">
        <v>109</v>
      </c>
      <c r="C23">
        <v>46</v>
      </c>
      <c r="D23" t="s">
        <v>113</v>
      </c>
      <c r="E23" t="s">
        <v>107</v>
      </c>
    </row>
    <row r="25" spans="1:6" x14ac:dyDescent="0.2">
      <c r="A25" t="s">
        <v>114</v>
      </c>
    </row>
    <row r="26" spans="1:6" x14ac:dyDescent="0.2">
      <c r="A26" t="s">
        <v>101</v>
      </c>
      <c r="B26" t="s">
        <v>115</v>
      </c>
      <c r="C26" t="s">
        <v>116</v>
      </c>
      <c r="D26" t="s">
        <v>117</v>
      </c>
      <c r="E26" t="s">
        <v>10</v>
      </c>
    </row>
    <row r="27" spans="1:6" x14ac:dyDescent="0.2">
      <c r="A27">
        <v>1</v>
      </c>
      <c r="B27" t="s">
        <v>118</v>
      </c>
      <c r="C27" t="s">
        <v>119</v>
      </c>
      <c r="D27" t="s">
        <v>120</v>
      </c>
      <c r="E27" t="s">
        <v>107</v>
      </c>
    </row>
    <row r="28" spans="1:6" x14ac:dyDescent="0.2">
      <c r="A28">
        <v>2</v>
      </c>
      <c r="B28" t="s">
        <v>121</v>
      </c>
      <c r="C28" t="s">
        <v>119</v>
      </c>
      <c r="D28" t="s">
        <v>120</v>
      </c>
      <c r="E28" t="s">
        <v>107</v>
      </c>
    </row>
    <row r="29" spans="1:6" x14ac:dyDescent="0.2">
      <c r="A29">
        <v>3</v>
      </c>
      <c r="B29" t="s">
        <v>122</v>
      </c>
      <c r="C29" t="s">
        <v>119</v>
      </c>
      <c r="D29" t="s">
        <v>120</v>
      </c>
      <c r="E29" t="s">
        <v>107</v>
      </c>
    </row>
    <row r="30" spans="1:6" x14ac:dyDescent="0.2">
      <c r="A30">
        <v>4</v>
      </c>
      <c r="B30" t="s">
        <v>123</v>
      </c>
      <c r="C30" t="s">
        <v>119</v>
      </c>
      <c r="D30" t="s">
        <v>120</v>
      </c>
      <c r="E30" t="s">
        <v>107</v>
      </c>
    </row>
    <row r="32" spans="1:6" x14ac:dyDescent="0.2">
      <c r="A32" t="s">
        <v>124</v>
      </c>
    </row>
    <row r="33" spans="1:3" x14ac:dyDescent="0.2">
      <c r="A33" t="s">
        <v>125</v>
      </c>
    </row>
    <row r="35" spans="1:3" x14ac:dyDescent="0.2">
      <c r="A35" t="s">
        <v>126</v>
      </c>
    </row>
    <row r="36" spans="1:3" x14ac:dyDescent="0.2">
      <c r="A36" t="s">
        <v>98</v>
      </c>
      <c r="B36" t="s">
        <v>127</v>
      </c>
      <c r="C36" t="s">
        <v>128</v>
      </c>
    </row>
    <row r="37" spans="1:3" x14ac:dyDescent="0.2">
      <c r="A37" t="s">
        <v>129</v>
      </c>
      <c r="B37" s="3">
        <v>45775</v>
      </c>
    </row>
    <row r="38" spans="1:3" x14ac:dyDescent="0.2">
      <c r="A38" t="s">
        <v>130</v>
      </c>
      <c r="B38" s="3">
        <v>45775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workbookViewId="0">
      <selection activeCell="B1" sqref="B1:D5"/>
    </sheetView>
  </sheetViews>
  <sheetFormatPr defaultColWidth="9.953125" defaultRowHeight="15" x14ac:dyDescent="0.2"/>
  <sheetData>
    <row r="1" spans="1:4" x14ac:dyDescent="0.2">
      <c r="A1" t="s">
        <v>1</v>
      </c>
      <c r="B1" t="s">
        <v>3</v>
      </c>
      <c r="C1" t="s">
        <v>4</v>
      </c>
      <c r="D1" t="s">
        <v>5</v>
      </c>
    </row>
    <row r="2" spans="1:4" x14ac:dyDescent="0.2">
      <c r="A2" t="s">
        <v>15</v>
      </c>
      <c r="B2">
        <v>10</v>
      </c>
      <c r="C2">
        <v>2000</v>
      </c>
      <c r="D2">
        <v>20000</v>
      </c>
    </row>
    <row r="3" spans="1:4" x14ac:dyDescent="0.2">
      <c r="A3" t="s">
        <v>22</v>
      </c>
      <c r="B3">
        <v>5</v>
      </c>
      <c r="C3">
        <v>5000</v>
      </c>
      <c r="D3">
        <v>25000</v>
      </c>
    </row>
    <row r="4" spans="1:4" x14ac:dyDescent="0.2">
      <c r="A4" t="s">
        <v>28</v>
      </c>
      <c r="B4">
        <v>12</v>
      </c>
      <c r="C4">
        <v>1500</v>
      </c>
      <c r="D4">
        <v>18000</v>
      </c>
    </row>
    <row r="5" spans="1:4" x14ac:dyDescent="0.2">
      <c r="A5" t="s">
        <v>34</v>
      </c>
      <c r="B5">
        <v>8</v>
      </c>
      <c r="C5">
        <v>1800</v>
      </c>
      <c r="D5">
        <v>14400</v>
      </c>
    </row>
    <row r="6" spans="1:4" x14ac:dyDescent="0.2">
      <c r="A6" t="s">
        <v>38</v>
      </c>
      <c r="B6">
        <v>3</v>
      </c>
      <c r="C6" t="s">
        <v>131</v>
      </c>
      <c r="D6">
        <v>77400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Lembar kerja</vt:lpstr>
      </vt:variant>
      <vt:variant>
        <vt:i4>4</vt:i4>
      </vt:variant>
    </vt:vector>
  </HeadingPairs>
  <TitlesOfParts>
    <vt:vector size="4" baseType="lpstr">
      <vt:lpstr>Pencarian</vt:lpstr>
      <vt:lpstr>tekanan suhu AC</vt:lpstr>
      <vt:lpstr>pengujian circuit breaker</vt:lpstr>
      <vt:lpstr>penjumlahan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hbagse@gmail.com</dc:creator>
  <dcterms:created xsi:type="dcterms:W3CDTF">2025-04-29T12:57:58Z</dcterms:created>
  <dcterms:modified xsi:type="dcterms:W3CDTF">2025-04-30T07:24:28Z</dcterms:modified>
</cp:coreProperties>
</file>